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820" activeTab="0"/>
  </bookViews>
  <sheets>
    <sheet name="機構" sheetId="1" r:id="rId1"/>
    <sheet name="偶津" sheetId="2" r:id="rId2"/>
  </sheets>
  <externalReferences>
    <externalReference r:id="rId5"/>
  </externalReferences>
  <definedNames>
    <definedName name="A">#REF!</definedName>
    <definedName name="B">#REF!</definedName>
    <definedName name="content">#REF!</definedName>
    <definedName name="CT">#REF!</definedName>
    <definedName name="D">#REF!</definedName>
    <definedName name="D_1998">#REF!</definedName>
    <definedName name="Despesas" localSheetId="0">#REF!</definedName>
    <definedName name="Despesas">#REF!</definedName>
    <definedName name="DM">#REF!</definedName>
    <definedName name="E">#REF!</definedName>
    <definedName name="E_1998">#REF!</definedName>
    <definedName name="F">#REF!</definedName>
    <definedName name="G">#REF!</definedName>
    <definedName name="H">#REF!</definedName>
    <definedName name="I">#REF!</definedName>
    <definedName name="IF">#REF!</definedName>
    <definedName name="instfig" localSheetId="0">#REF!</definedName>
    <definedName name="instfig">#REF!</definedName>
    <definedName name="J">#REF!</definedName>
    <definedName name="K">#REF!</definedName>
    <definedName name="mensal" localSheetId="0">#REF!</definedName>
    <definedName name="mensal">#REF!</definedName>
    <definedName name="Nome_C">#REF!</definedName>
    <definedName name="_xlnm.Print_Area" localSheetId="0">'機構'!$A$1:$G$38</definedName>
    <definedName name="PRINT_AREA_MI" localSheetId="0">#REF!</definedName>
    <definedName name="PRINT_AREA_MI">#REF!</definedName>
    <definedName name="receitas" localSheetId="0">#REF!</definedName>
    <definedName name="receitas">#REF!</definedName>
    <definedName name="seguro" localSheetId="0">#REF!</definedName>
    <definedName name="seguro">#REF!</definedName>
    <definedName name="T">#REF!</definedName>
    <definedName name="Total" localSheetId="0">#REF!</definedName>
    <definedName name="Total">#REF!</definedName>
    <definedName name="預算">#REF!</definedName>
  </definedNames>
  <calcPr fullCalcOnLoad="1"/>
</workbook>
</file>

<file path=xl/sharedStrings.xml><?xml version="1.0" encoding="utf-8"?>
<sst xmlns="http://schemas.openxmlformats.org/spreadsheetml/2006/main" count="66" uniqueCount="57">
  <si>
    <t>第二季</t>
  </si>
  <si>
    <t>第三季</t>
  </si>
  <si>
    <t>第四季</t>
  </si>
  <si>
    <t>Montante global do subsídio normal atribuído a serviços/equipamentos sociais</t>
  </si>
  <si>
    <t>Ano de 2008</t>
  </si>
  <si>
    <t>Valência</t>
  </si>
  <si>
    <t>Montante do Subsídio (MOP)</t>
  </si>
  <si>
    <t>調整(從支付中扣減的退回) vs 公報 + Ledger</t>
  </si>
  <si>
    <t>1.° trimestre</t>
  </si>
  <si>
    <t>2.° trimestre</t>
  </si>
  <si>
    <t>3.° trimestre</t>
  </si>
  <si>
    <t>4.° trimestre</t>
  </si>
  <si>
    <t>Total</t>
  </si>
  <si>
    <t>第一季</t>
  </si>
  <si>
    <t>Instituições de Solidariedade Social</t>
  </si>
  <si>
    <t>Serviço de Apoio a Crianças e Jovens</t>
  </si>
  <si>
    <t>Creche</t>
  </si>
  <si>
    <t>Lar de Crianças e Jovens</t>
  </si>
  <si>
    <t>Equipa de Intervenção Comunitária para Jovens</t>
  </si>
  <si>
    <t>Serviço de Apoio a Idosos</t>
  </si>
  <si>
    <t>Lar de Idosos</t>
  </si>
  <si>
    <t>Centro de Dia</t>
  </si>
  <si>
    <t>Centro de Convívio</t>
  </si>
  <si>
    <t>Serviço de Cuidados Domiciliários Integrados e de Apoio</t>
  </si>
  <si>
    <t>Serviço para Idosos Isolados</t>
  </si>
  <si>
    <t>Serviço de Reabilitação</t>
  </si>
  <si>
    <t>Lar de Reabilitação</t>
  </si>
  <si>
    <t>Centro de Formação Profissional</t>
  </si>
  <si>
    <t>Centro de Educação/Centro de Pré-educação</t>
  </si>
  <si>
    <t>Oficina de Trabalho Protegido</t>
  </si>
  <si>
    <t>Complexo de Serviços de Reabilitação</t>
  </si>
  <si>
    <t>Serviço de Autocarro de Reabilitação</t>
  </si>
  <si>
    <t>Centro Conmunitário</t>
  </si>
  <si>
    <t>Serviço de Apoio à Família</t>
  </si>
  <si>
    <t>Centro de Apoio à Família</t>
  </si>
  <si>
    <t>Centro de Acolhimento Temporário</t>
  </si>
  <si>
    <t>Serviço de Apoio a Novos Imigrantes</t>
  </si>
  <si>
    <t>Instituição de Aconselhamento</t>
  </si>
  <si>
    <t>Serviço de Apoio a Famílias Monoparentais</t>
  </si>
  <si>
    <t>Serviço de Prevenção e Tratamento da Toxicodependência</t>
  </si>
  <si>
    <t>Lar de Tratamento e Reabilitação da Toxicodependência</t>
  </si>
  <si>
    <t>Serviço de Desintoxicação, Extensivo ao Exterior</t>
  </si>
  <si>
    <t>Residência Temporária</t>
  </si>
  <si>
    <t>Serviço de Prevenção da Toxicodependência</t>
  </si>
  <si>
    <t>Total</t>
  </si>
  <si>
    <t>FRALDAS</t>
  </si>
  <si>
    <t>I</t>
  </si>
  <si>
    <t>R</t>
  </si>
  <si>
    <t>與總資助對數</t>
  </si>
  <si>
    <t xml:space="preserve">Montante global do subsídio eventual atribuído a instituições / associações de serviço social </t>
  </si>
  <si>
    <t>Total (MOP)</t>
  </si>
  <si>
    <t>Serviço de Apoio a Idosos</t>
  </si>
  <si>
    <t>Serviço de Reabilitação</t>
  </si>
  <si>
    <t>Serviço de Apoio à Família e Comunidade</t>
  </si>
  <si>
    <t>Serviço de Prevenção e Tratamento da Toxicodependência</t>
  </si>
  <si>
    <t>Institutições de Solidariedade Social</t>
  </si>
  <si>
    <t>Outros serviços sociais</t>
  </si>
</sst>
</file>

<file path=xl/styles.xml><?xml version="1.0" encoding="utf-8"?>
<styleSheet xmlns="http://schemas.openxmlformats.org/spreadsheetml/2006/main">
  <numFmts count="62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&quot;HK$&quot;* #,##0.00_);_(&quot;HK$&quot;* \(#,##0.00\);_(&quot;HK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* #,##0_);_(* \(#,##0\);_(* &quot;-&quot;??_);_(@_)"/>
    <numFmt numFmtId="194" formatCode="0.0%"/>
    <numFmt numFmtId="195" formatCode="&quot;$&quot;#,##0_);\(&quot;$&quot;#,##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0.00_ "/>
    <numFmt numFmtId="199" formatCode="_-* #,##0.0_-;\-* #,##0.0_-;_-* &quot;-&quot;??_-;_-@_-"/>
    <numFmt numFmtId="200" formatCode="_-* #,##0_-;\-* #,##0_-;_-* &quot;-&quot;??_-;_-@_-"/>
    <numFmt numFmtId="201" formatCode="#,##0.00_ "/>
    <numFmt numFmtId="202" formatCode="#,##0.0_ "/>
    <numFmt numFmtId="203" formatCode="#,##0_ "/>
    <numFmt numFmtId="204" formatCode="0.0"/>
    <numFmt numFmtId="205" formatCode="#,##0.0_);[Red]\(#,##0.0\)"/>
    <numFmt numFmtId="206" formatCode="_-* #,##0.000_-;\-* #,##0.000_-;_-* &quot;-&quot;??_-;_-@_-"/>
    <numFmt numFmtId="207" formatCode="#,##0\ &quot;Esc.&quot;;\-#,##0\ &quot;Esc.&quot;"/>
    <numFmt numFmtId="208" formatCode="#,##0\ &quot;Esc.&quot;;[Red]\-#,##0\ &quot;Esc.&quot;"/>
    <numFmt numFmtId="209" formatCode="#,##0.00\ &quot;Esc.&quot;;\-#,##0.00\ &quot;Esc.&quot;"/>
    <numFmt numFmtId="210" formatCode="#,##0.00\ &quot;Esc.&quot;;[Red]\-#,##0.00\ &quot;Esc.&quot;"/>
    <numFmt numFmtId="211" formatCode="_-* #,##0\ &quot;Esc.&quot;_-;\-* #,##0\ &quot;Esc.&quot;_-;_-* &quot;-&quot;\ &quot;Esc.&quot;_-;_-@_-"/>
    <numFmt numFmtId="212" formatCode="_-* #,##0\ _E_s_c_._-;\-* #,##0\ _E_s_c_._-;_-* &quot;-&quot;\ _E_s_c_._-;_-@_-"/>
    <numFmt numFmtId="213" formatCode="_-* #,##0.00\ &quot;Esc.&quot;_-;\-* #,##0.00\ &quot;Esc.&quot;_-;_-* &quot;-&quot;??\ &quot;Esc.&quot;_-;_-@_-"/>
    <numFmt numFmtId="214" formatCode="_-* #,##0.00\ _E_s_c_._-;\-* #,##0.00\ _E_s_c_._-;_-* &quot;-&quot;??\ _E_s_c_._-;_-@_-"/>
    <numFmt numFmtId="215" formatCode="#."/>
    <numFmt numFmtId="216" formatCode="dd\-mmm\-yy_)"/>
    <numFmt numFmtId="217" formatCode="_(* #,##0.0_);_(* \(#,##0.0\);_(* &quot;-&quot;??_);_(@_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m&quot;月&quot;d&quot;日&quot;"/>
    <numFmt numFmtId="222" formatCode="0.00_);[Red]\(0.00\)"/>
    <numFmt numFmtId="223" formatCode="0.00_);\(0.00\)"/>
    <numFmt numFmtId="224" formatCode="_-* #,##0.0000_-;\-* #,##0.0000_-;_-* &quot;-&quot;??_-;_-@_-"/>
    <numFmt numFmtId="225" formatCode="&quot;$&quot;#,##0.00"/>
  </numFmts>
  <fonts count="27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0"/>
      <color indexed="36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"/>
      <color indexed="12"/>
      <name val="Arial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sz val="10"/>
      <name val="華康楷書體W5(P)"/>
      <family val="4"/>
    </font>
    <font>
      <sz val="12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22" fillId="0" borderId="0" xfId="33" applyFont="1" applyAlignment="1">
      <alignment vertical="center"/>
      <protection/>
    </xf>
    <xf numFmtId="0" fontId="22" fillId="0" borderId="0" xfId="33" applyFont="1">
      <alignment/>
      <protection/>
    </xf>
    <xf numFmtId="0" fontId="23" fillId="0" borderId="10" xfId="33" applyFont="1" applyBorder="1" applyAlignment="1">
      <alignment horizontal="center"/>
      <protection/>
    </xf>
    <xf numFmtId="0" fontId="23" fillId="0" borderId="0" xfId="33" applyFont="1" applyAlignment="1">
      <alignment vertical="center"/>
      <protection/>
    </xf>
    <xf numFmtId="189" fontId="22" fillId="0" borderId="11" xfId="36" applyFont="1" applyBorder="1" applyAlignment="1">
      <alignment horizontal="center" vertical="center"/>
    </xf>
    <xf numFmtId="189" fontId="0" fillId="0" borderId="11" xfId="36" applyFont="1" applyBorder="1" applyAlignment="1">
      <alignment horizontal="center" vertical="center"/>
    </xf>
    <xf numFmtId="0" fontId="22" fillId="0" borderId="0" xfId="33" applyFont="1" applyAlignment="1">
      <alignment horizontal="center" vertical="center"/>
      <protection/>
    </xf>
    <xf numFmtId="189" fontId="0" fillId="10" borderId="12" xfId="36" applyFont="1" applyFill="1" applyBorder="1" applyAlignment="1">
      <alignment horizontal="center" vertical="center"/>
    </xf>
    <xf numFmtId="0" fontId="23" fillId="0" borderId="13" xfId="33" applyFont="1" applyBorder="1" applyAlignment="1">
      <alignment vertical="center"/>
      <protection/>
    </xf>
    <xf numFmtId="0" fontId="23" fillId="0" borderId="14" xfId="33" applyFont="1" applyBorder="1" applyAlignment="1">
      <alignment vertical="center"/>
      <protection/>
    </xf>
    <xf numFmtId="189" fontId="23" fillId="0" borderId="12" xfId="36" applyFont="1" applyBorder="1" applyAlignment="1">
      <alignment vertical="center"/>
    </xf>
    <xf numFmtId="189" fontId="23" fillId="0" borderId="12" xfId="36" applyFont="1" applyFill="1" applyBorder="1" applyAlignment="1">
      <alignment vertical="center"/>
    </xf>
    <xf numFmtId="40" fontId="23" fillId="0" borderId="12" xfId="33" applyNumberFormat="1" applyFont="1" applyBorder="1" applyAlignment="1">
      <alignment vertical="center"/>
      <protection/>
    </xf>
    <xf numFmtId="0" fontId="23" fillId="0" borderId="15" xfId="33" applyFont="1" applyBorder="1" applyAlignment="1">
      <alignment vertical="center"/>
      <protection/>
    </xf>
    <xf numFmtId="0" fontId="23" fillId="0" borderId="16" xfId="33" applyFont="1" applyBorder="1" applyAlignment="1">
      <alignment vertical="center"/>
      <protection/>
    </xf>
    <xf numFmtId="189" fontId="23" fillId="0" borderId="11" xfId="36" applyFont="1" applyBorder="1" applyAlignment="1">
      <alignment vertical="center"/>
    </xf>
    <xf numFmtId="0" fontId="22" fillId="0" borderId="15" xfId="33" applyFont="1" applyBorder="1" applyAlignment="1">
      <alignment vertical="center"/>
      <protection/>
    </xf>
    <xf numFmtId="0" fontId="22" fillId="0" borderId="16" xfId="33" applyFont="1" applyBorder="1" applyAlignment="1">
      <alignment vertical="center"/>
      <protection/>
    </xf>
    <xf numFmtId="189" fontId="22" fillId="0" borderId="11" xfId="36" applyFont="1" applyBorder="1" applyAlignment="1">
      <alignment vertical="center"/>
    </xf>
    <xf numFmtId="189" fontId="22" fillId="0" borderId="11" xfId="36" applyFont="1" applyFill="1" applyBorder="1" applyAlignment="1">
      <alignment vertical="center"/>
    </xf>
    <xf numFmtId="40" fontId="22" fillId="0" borderId="12" xfId="33" applyNumberFormat="1" applyFont="1" applyBorder="1" applyAlignment="1">
      <alignment vertical="center"/>
      <protection/>
    </xf>
    <xf numFmtId="0" fontId="22" fillId="0" borderId="17" xfId="33" applyFont="1" applyBorder="1" applyAlignment="1">
      <alignment vertical="center"/>
      <protection/>
    </xf>
    <xf numFmtId="0" fontId="22" fillId="0" borderId="18" xfId="33" applyFont="1" applyBorder="1" applyAlignment="1">
      <alignment vertical="center" wrapText="1"/>
      <protection/>
    </xf>
    <xf numFmtId="189" fontId="22" fillId="0" borderId="19" xfId="36" applyFont="1" applyBorder="1" applyAlignment="1">
      <alignment vertical="center"/>
    </xf>
    <xf numFmtId="189" fontId="22" fillId="0" borderId="16" xfId="36" applyFont="1" applyBorder="1" applyAlignment="1">
      <alignment vertical="center"/>
    </xf>
    <xf numFmtId="225" fontId="25" fillId="0" borderId="0" xfId="33" applyNumberFormat="1" applyFont="1" applyFill="1" applyBorder="1">
      <alignment/>
      <protection/>
    </xf>
    <xf numFmtId="0" fontId="22" fillId="0" borderId="15" xfId="33" applyFont="1" applyFill="1" applyBorder="1" applyAlignment="1">
      <alignment vertical="center"/>
      <protection/>
    </xf>
    <xf numFmtId="0" fontId="22" fillId="0" borderId="16" xfId="33" applyFont="1" applyFill="1" applyBorder="1" applyAlignment="1">
      <alignment vertical="center" wrapText="1"/>
      <protection/>
    </xf>
    <xf numFmtId="0" fontId="22" fillId="0" borderId="0" xfId="33" applyFont="1" applyFill="1" applyAlignment="1">
      <alignment vertical="center"/>
      <protection/>
    </xf>
    <xf numFmtId="40" fontId="22" fillId="0" borderId="12" xfId="33" applyNumberFormat="1" applyFont="1" applyFill="1" applyBorder="1" applyAlignment="1">
      <alignment vertical="center"/>
      <protection/>
    </xf>
    <xf numFmtId="0" fontId="22" fillId="0" borderId="16" xfId="33" applyFont="1" applyBorder="1" applyAlignment="1">
      <alignment vertical="center" wrapText="1"/>
      <protection/>
    </xf>
    <xf numFmtId="0" fontId="23" fillId="0" borderId="17" xfId="33" applyFont="1" applyBorder="1" applyAlignment="1">
      <alignment vertical="center"/>
      <protection/>
    </xf>
    <xf numFmtId="0" fontId="23" fillId="0" borderId="18" xfId="33" applyFont="1" applyBorder="1" applyAlignment="1">
      <alignment vertical="center"/>
      <protection/>
    </xf>
    <xf numFmtId="40" fontId="22" fillId="0" borderId="11" xfId="36" applyNumberFormat="1" applyFont="1" applyBorder="1" applyAlignment="1">
      <alignment vertical="center"/>
    </xf>
    <xf numFmtId="189" fontId="23" fillId="0" borderId="11" xfId="36" applyFont="1" applyBorder="1" applyAlignment="1">
      <alignment horizontal="center" vertical="center"/>
    </xf>
    <xf numFmtId="40" fontId="22" fillId="0" borderId="12" xfId="33" applyNumberFormat="1" applyFont="1" applyBorder="1">
      <alignment/>
      <protection/>
    </xf>
    <xf numFmtId="40" fontId="22" fillId="0" borderId="0" xfId="33" applyNumberFormat="1" applyFont="1">
      <alignment/>
      <protection/>
    </xf>
    <xf numFmtId="189" fontId="22" fillId="0" borderId="0" xfId="36" applyFont="1" applyAlignment="1">
      <alignment horizontal="center"/>
    </xf>
    <xf numFmtId="189" fontId="22" fillId="0" borderId="0" xfId="36" applyFont="1" applyAlignment="1">
      <alignment/>
    </xf>
    <xf numFmtId="43" fontId="0" fillId="0" borderId="0" xfId="33" applyNumberFormat="1" applyFont="1">
      <alignment/>
      <protection/>
    </xf>
    <xf numFmtId="0" fontId="22" fillId="0" borderId="0" xfId="33" applyFont="1" applyAlignment="1">
      <alignment horizontal="center"/>
      <protection/>
    </xf>
    <xf numFmtId="189" fontId="22" fillId="0" borderId="0" xfId="36" applyFont="1" applyBorder="1" applyAlignment="1">
      <alignment/>
    </xf>
    <xf numFmtId="0" fontId="22" fillId="0" borderId="10" xfId="33" applyFont="1" applyBorder="1" applyAlignment="1">
      <alignment horizontal="center"/>
      <protection/>
    </xf>
    <xf numFmtId="189" fontId="22" fillId="0" borderId="10" xfId="36" applyFont="1" applyBorder="1" applyAlignment="1">
      <alignment horizontal="center"/>
    </xf>
    <xf numFmtId="189" fontId="22" fillId="0" borderId="10" xfId="36" applyFont="1" applyBorder="1" applyAlignment="1">
      <alignment/>
    </xf>
    <xf numFmtId="0" fontId="26" fillId="17" borderId="0" xfId="33" applyFont="1" applyFill="1" applyAlignment="1">
      <alignment horizontal="center"/>
      <protection/>
    </xf>
    <xf numFmtId="189" fontId="22" fillId="17" borderId="0" xfId="36" applyFont="1" applyFill="1" applyAlignment="1">
      <alignment/>
    </xf>
    <xf numFmtId="0" fontId="0" fillId="0" borderId="0" xfId="33" applyFont="1">
      <alignment/>
      <protection/>
    </xf>
    <xf numFmtId="189" fontId="22" fillId="0" borderId="0" xfId="36" applyFont="1" applyAlignment="1">
      <alignment vertical="center"/>
    </xf>
    <xf numFmtId="189" fontId="22" fillId="0" borderId="0" xfId="36" applyFont="1" applyFill="1" applyAlignment="1">
      <alignment vertical="center"/>
    </xf>
    <xf numFmtId="189" fontId="22" fillId="0" borderId="12" xfId="36" applyFont="1" applyBorder="1" applyAlignment="1">
      <alignment horizontal="center" vertical="center"/>
    </xf>
    <xf numFmtId="189" fontId="22" fillId="0" borderId="12" xfId="36" applyFont="1" applyFill="1" applyBorder="1" applyAlignment="1">
      <alignment horizontal="center" vertical="center"/>
    </xf>
    <xf numFmtId="0" fontId="22" fillId="0" borderId="12" xfId="33" applyFont="1" applyBorder="1" applyAlignment="1">
      <alignment horizontal="center" vertical="center"/>
      <protection/>
    </xf>
    <xf numFmtId="189" fontId="22" fillId="0" borderId="12" xfId="36" applyFont="1" applyBorder="1" applyAlignment="1">
      <alignment horizontal="center" vertical="center" wrapText="1"/>
    </xf>
    <xf numFmtId="189" fontId="22" fillId="0" borderId="12" xfId="36" applyFont="1" applyBorder="1" applyAlignment="1">
      <alignment vertical="center"/>
    </xf>
    <xf numFmtId="189" fontId="22" fillId="0" borderId="12" xfId="36" applyFont="1" applyFill="1" applyBorder="1" applyAlignment="1">
      <alignment vertical="center"/>
    </xf>
    <xf numFmtId="189" fontId="22" fillId="0" borderId="12" xfId="33" applyNumberFormat="1" applyFont="1" applyBorder="1" applyAlignment="1">
      <alignment vertical="center"/>
      <protection/>
    </xf>
    <xf numFmtId="189" fontId="22" fillId="0" borderId="12" xfId="33" applyNumberFormat="1" applyFont="1" applyFill="1" applyBorder="1" applyAlignment="1">
      <alignment vertical="center"/>
      <protection/>
    </xf>
    <xf numFmtId="189" fontId="0" fillId="0" borderId="0" xfId="36" applyFont="1" applyAlignment="1">
      <alignment/>
    </xf>
    <xf numFmtId="189" fontId="0" fillId="0" borderId="0" xfId="36" applyFont="1" applyFill="1" applyAlignment="1">
      <alignment/>
    </xf>
    <xf numFmtId="0" fontId="21" fillId="0" borderId="0" xfId="33" applyFont="1" applyAlignment="1">
      <alignment horizontal="center" vertical="center"/>
      <protection/>
    </xf>
    <xf numFmtId="0" fontId="22" fillId="0" borderId="0" xfId="33" applyFont="1" applyBorder="1" applyAlignment="1">
      <alignment horizontal="center"/>
      <protection/>
    </xf>
    <xf numFmtId="189" fontId="22" fillId="0" borderId="0" xfId="36" applyFont="1" applyAlignment="1">
      <alignment horizontal="center"/>
    </xf>
    <xf numFmtId="0" fontId="24" fillId="10" borderId="12" xfId="33" applyFont="1" applyFill="1" applyBorder="1" applyAlignment="1">
      <alignment horizontal="center" vertical="center"/>
      <protection/>
    </xf>
    <xf numFmtId="0" fontId="23" fillId="0" borderId="13" xfId="33" applyFont="1" applyBorder="1" applyAlignment="1">
      <alignment horizontal="center" vertical="center"/>
      <protection/>
    </xf>
    <xf numFmtId="0" fontId="23" fillId="0" borderId="14" xfId="33" applyFont="1" applyBorder="1" applyAlignment="1">
      <alignment horizontal="center" vertical="center"/>
      <protection/>
    </xf>
    <xf numFmtId="189" fontId="23" fillId="0" borderId="13" xfId="36" applyFont="1" applyBorder="1" applyAlignment="1">
      <alignment horizontal="center" vertical="center"/>
    </xf>
    <xf numFmtId="189" fontId="23" fillId="0" borderId="20" xfId="36" applyFont="1" applyBorder="1" applyAlignment="1">
      <alignment horizontal="center" vertical="center"/>
    </xf>
    <xf numFmtId="189" fontId="23" fillId="0" borderId="14" xfId="36" applyFont="1" applyBorder="1" applyAlignment="1">
      <alignment horizontal="center" vertical="center"/>
    </xf>
    <xf numFmtId="0" fontId="23" fillId="0" borderId="21" xfId="33" applyFont="1" applyBorder="1" applyAlignment="1">
      <alignment horizontal="center" vertical="center"/>
      <protection/>
    </xf>
    <xf numFmtId="0" fontId="23" fillId="0" borderId="22" xfId="33" applyFont="1" applyBorder="1" applyAlignment="1">
      <alignment horizontal="center" vertical="center"/>
      <protection/>
    </xf>
    <xf numFmtId="0" fontId="23" fillId="0" borderId="17" xfId="33" applyFont="1" applyBorder="1" applyAlignment="1">
      <alignment horizontal="center" vertical="center"/>
      <protection/>
    </xf>
    <xf numFmtId="0" fontId="23" fillId="0" borderId="18" xfId="33" applyFont="1" applyBorder="1" applyAlignment="1">
      <alignment horizontal="center" vertical="center"/>
      <protection/>
    </xf>
    <xf numFmtId="0" fontId="23" fillId="0" borderId="21" xfId="33" applyFont="1" applyBorder="1" applyAlignment="1">
      <alignment vertical="center" wrapText="1"/>
      <protection/>
    </xf>
    <xf numFmtId="0" fontId="0" fillId="0" borderId="22" xfId="33" applyBorder="1" applyAlignment="1">
      <alignment vertical="center" wrapText="1"/>
      <protection/>
    </xf>
    <xf numFmtId="189" fontId="23" fillId="0" borderId="0" xfId="36" applyFont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daf_4th_2008_2-2-data-p" xfId="33"/>
    <cellStyle name="Comma" xfId="34"/>
    <cellStyle name="Comma [0]" xfId="35"/>
    <cellStyle name="千分位_daf_4th_2008_2-2-data-p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92.168.52.29:8080/My%20Documents\Suplementar%20&amp;%20Alteracao\1alt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"/>
      <sheetName val="C"/>
      <sheetName val="Rubrica data_2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E21" sqref="E21"/>
    </sheetView>
  </sheetViews>
  <sheetFormatPr defaultColWidth="15.375" defaultRowHeight="16.5"/>
  <cols>
    <col min="1" max="1" width="10.125" style="2" customWidth="1"/>
    <col min="2" max="2" width="21.875" style="2" customWidth="1"/>
    <col min="3" max="6" width="15.00390625" style="39" customWidth="1"/>
    <col min="7" max="7" width="16.25390625" style="39" customWidth="1"/>
    <col min="8" max="8" width="1.625" style="2" customWidth="1"/>
    <col min="9" max="9" width="13.00390625" style="2" hidden="1" customWidth="1"/>
    <col min="10" max="13" width="0" style="2" hidden="1" customWidth="1"/>
    <col min="14" max="16384" width="15.375" style="2" customWidth="1"/>
  </cols>
  <sheetData>
    <row r="1" spans="1:7" s="1" customFormat="1" ht="30.75" customHeight="1">
      <c r="A1" s="61" t="s">
        <v>3</v>
      </c>
      <c r="B1" s="61"/>
      <c r="C1" s="61"/>
      <c r="D1" s="61"/>
      <c r="E1" s="61"/>
      <c r="F1" s="61"/>
      <c r="G1" s="61"/>
    </row>
    <row r="2" spans="1:7" ht="15.75">
      <c r="A2" s="62" t="s">
        <v>4</v>
      </c>
      <c r="B2" s="62"/>
      <c r="C2" s="62"/>
      <c r="D2" s="62"/>
      <c r="E2" s="62"/>
      <c r="F2" s="62"/>
      <c r="G2" s="62"/>
    </row>
    <row r="3" spans="1:7" ht="15.75">
      <c r="A3" s="3"/>
      <c r="B3" s="3"/>
      <c r="C3" s="3"/>
      <c r="D3" s="3"/>
      <c r="E3" s="3"/>
      <c r="F3" s="3"/>
      <c r="G3" s="3"/>
    </row>
    <row r="4" spans="1:12" s="4" customFormat="1" ht="23.25" customHeight="1">
      <c r="A4" s="70" t="s">
        <v>5</v>
      </c>
      <c r="B4" s="71"/>
      <c r="C4" s="67" t="s">
        <v>6</v>
      </c>
      <c r="D4" s="68"/>
      <c r="E4" s="68"/>
      <c r="F4" s="68"/>
      <c r="G4" s="69"/>
      <c r="I4" s="64" t="s">
        <v>7</v>
      </c>
      <c r="J4" s="64"/>
      <c r="K4" s="64"/>
      <c r="L4" s="64"/>
    </row>
    <row r="5" spans="1:12" s="7" customFormat="1" ht="23.25" customHeight="1">
      <c r="A5" s="72"/>
      <c r="B5" s="73"/>
      <c r="C5" s="5" t="s">
        <v>8</v>
      </c>
      <c r="D5" s="5" t="s">
        <v>9</v>
      </c>
      <c r="E5" s="5" t="s">
        <v>10</v>
      </c>
      <c r="F5" s="5" t="s">
        <v>11</v>
      </c>
      <c r="G5" s="6" t="s">
        <v>12</v>
      </c>
      <c r="I5" s="8" t="s">
        <v>13</v>
      </c>
      <c r="J5" s="8" t="s">
        <v>0</v>
      </c>
      <c r="K5" s="8" t="s">
        <v>1</v>
      </c>
      <c r="L5" s="8" t="s">
        <v>2</v>
      </c>
    </row>
    <row r="6" spans="1:12" s="4" customFormat="1" ht="20.25" customHeight="1">
      <c r="A6" s="9" t="s">
        <v>14</v>
      </c>
      <c r="B6" s="10"/>
      <c r="C6" s="11">
        <v>7728825</v>
      </c>
      <c r="D6" s="11">
        <v>7548905</v>
      </c>
      <c r="E6" s="12">
        <f>7452856+K6</f>
        <v>7412584</v>
      </c>
      <c r="F6" s="11">
        <f>7584023+L6</f>
        <v>7474883</v>
      </c>
      <c r="G6" s="11">
        <f>SUM(C6:F6)</f>
        <v>30165197</v>
      </c>
      <c r="I6" s="13"/>
      <c r="J6" s="13"/>
      <c r="K6" s="13">
        <v>-40272</v>
      </c>
      <c r="L6" s="13">
        <v>-109140</v>
      </c>
    </row>
    <row r="7" spans="1:12" s="4" customFormat="1" ht="20.25" customHeight="1">
      <c r="A7" s="14" t="s">
        <v>15</v>
      </c>
      <c r="B7" s="15"/>
      <c r="C7" s="16">
        <f>SUM(C8:C10)</f>
        <v>16664244</v>
      </c>
      <c r="D7" s="16">
        <f>SUM(D8:D10)</f>
        <v>16754065</v>
      </c>
      <c r="E7" s="16">
        <f>SUM(E8:E10)</f>
        <v>16581824</v>
      </c>
      <c r="F7" s="16">
        <f>SUM(F8:F10)</f>
        <v>17674401</v>
      </c>
      <c r="G7" s="16">
        <f>SUM(G8:G10)</f>
        <v>67674534</v>
      </c>
      <c r="I7" s="13"/>
      <c r="J7" s="13"/>
      <c r="K7" s="13"/>
      <c r="L7" s="13"/>
    </row>
    <row r="8" spans="1:12" s="1" customFormat="1" ht="15.75">
      <c r="A8" s="17"/>
      <c r="B8" s="18" t="s">
        <v>16</v>
      </c>
      <c r="C8" s="19">
        <v>8162820</v>
      </c>
      <c r="D8" s="19">
        <v>8091942</v>
      </c>
      <c r="E8" s="20">
        <v>8186446</v>
      </c>
      <c r="F8" s="19">
        <v>9070287</v>
      </c>
      <c r="G8" s="19">
        <f>SUM(C8:F8)</f>
        <v>33511495</v>
      </c>
      <c r="I8" s="21"/>
      <c r="J8" s="21"/>
      <c r="K8" s="21"/>
      <c r="L8" s="21"/>
    </row>
    <row r="9" spans="1:12" s="1" customFormat="1" ht="15.75">
      <c r="A9" s="17"/>
      <c r="B9" s="18" t="s">
        <v>17</v>
      </c>
      <c r="C9" s="19">
        <v>6515934</v>
      </c>
      <c r="D9" s="19">
        <v>6777313</v>
      </c>
      <c r="E9" s="19">
        <v>6470296</v>
      </c>
      <c r="F9" s="19">
        <v>6417648</v>
      </c>
      <c r="G9" s="19">
        <f>SUM(C9:F9)</f>
        <v>26181191</v>
      </c>
      <c r="I9" s="21"/>
      <c r="J9" s="21"/>
      <c r="K9" s="21"/>
      <c r="L9" s="21"/>
    </row>
    <row r="10" spans="1:12" s="1" customFormat="1" ht="38.25" customHeight="1">
      <c r="A10" s="22"/>
      <c r="B10" s="23" t="s">
        <v>18</v>
      </c>
      <c r="C10" s="24">
        <v>1985490</v>
      </c>
      <c r="D10" s="24">
        <v>1884810</v>
      </c>
      <c r="E10" s="24">
        <v>1925082</v>
      </c>
      <c r="F10" s="24">
        <v>2186466</v>
      </c>
      <c r="G10" s="24">
        <f>SUM(C10:F10)</f>
        <v>7981848</v>
      </c>
      <c r="I10" s="21"/>
      <c r="J10" s="21"/>
      <c r="K10" s="21"/>
      <c r="L10" s="21"/>
    </row>
    <row r="11" spans="1:12" s="4" customFormat="1" ht="20.25" customHeight="1">
      <c r="A11" s="14" t="s">
        <v>19</v>
      </c>
      <c r="B11" s="15"/>
      <c r="C11" s="16">
        <f>SUM(C12:C16)</f>
        <v>18616756.6</v>
      </c>
      <c r="D11" s="16">
        <f>SUM(D12:D16)</f>
        <v>19663388.2</v>
      </c>
      <c r="E11" s="16">
        <f>SUM(E12:E16)</f>
        <v>20169819.5</v>
      </c>
      <c r="F11" s="16">
        <f>SUM(F12:F16)</f>
        <v>21088584.5</v>
      </c>
      <c r="G11" s="16">
        <f>SUM(G12:G16)</f>
        <v>79538548.8</v>
      </c>
      <c r="I11" s="13"/>
      <c r="J11" s="13"/>
      <c r="K11" s="13"/>
      <c r="L11" s="13"/>
    </row>
    <row r="12" spans="1:12" s="1" customFormat="1" ht="15.75">
      <c r="A12" s="17"/>
      <c r="B12" s="18" t="s">
        <v>20</v>
      </c>
      <c r="C12" s="19">
        <f>11145854+C40</f>
        <v>11257146.6</v>
      </c>
      <c r="D12" s="19">
        <f>11568725+D40</f>
        <v>11685524.2</v>
      </c>
      <c r="E12" s="19">
        <f>11746638+E40</f>
        <v>11872048.5</v>
      </c>
      <c r="F12" s="19">
        <f>12129318+F40</f>
        <v>12360661.5</v>
      </c>
      <c r="G12" s="19">
        <f>SUM(C12:F12)</f>
        <v>47175380.8</v>
      </c>
      <c r="I12" s="21"/>
      <c r="J12" s="21"/>
      <c r="K12" s="21"/>
      <c r="L12" s="21"/>
    </row>
    <row r="13" spans="1:12" s="1" customFormat="1" ht="15.75">
      <c r="A13" s="17"/>
      <c r="B13" s="18" t="s">
        <v>21</v>
      </c>
      <c r="C13" s="19">
        <v>3319491</v>
      </c>
      <c r="D13" s="19">
        <v>3356697</v>
      </c>
      <c r="E13" s="19">
        <v>3516444</v>
      </c>
      <c r="F13" s="19">
        <v>3703992</v>
      </c>
      <c r="G13" s="19">
        <f>SUM(C13:F13)</f>
        <v>13896624</v>
      </c>
      <c r="I13" s="21"/>
      <c r="J13" s="21"/>
      <c r="K13" s="21"/>
      <c r="L13" s="21"/>
    </row>
    <row r="14" spans="1:12" s="1" customFormat="1" ht="15.75">
      <c r="A14" s="17"/>
      <c r="B14" s="18" t="s">
        <v>22</v>
      </c>
      <c r="C14" s="19">
        <v>2785491</v>
      </c>
      <c r="D14" s="19">
        <v>2815407</v>
      </c>
      <c r="E14" s="19">
        <v>2935295</v>
      </c>
      <c r="F14" s="19">
        <f>2686797+L14</f>
        <v>2626767</v>
      </c>
      <c r="G14" s="25">
        <f>SUM(C14:F14)</f>
        <v>11162960</v>
      </c>
      <c r="H14" s="26"/>
      <c r="I14" s="21"/>
      <c r="J14" s="21"/>
      <c r="K14" s="21"/>
      <c r="L14" s="21">
        <v>-60030</v>
      </c>
    </row>
    <row r="15" spans="1:12" s="29" customFormat="1" ht="57.75" customHeight="1">
      <c r="A15" s="27"/>
      <c r="B15" s="28" t="s">
        <v>23</v>
      </c>
      <c r="C15" s="20">
        <v>1142536</v>
      </c>
      <c r="D15" s="20">
        <v>1713804</v>
      </c>
      <c r="E15" s="20">
        <v>1713804</v>
      </c>
      <c r="F15" s="20">
        <v>2264936</v>
      </c>
      <c r="G15" s="20">
        <f>SUM(C15:F15)</f>
        <v>6835080</v>
      </c>
      <c r="I15" s="30"/>
      <c r="J15" s="30"/>
      <c r="K15" s="30"/>
      <c r="L15" s="30"/>
    </row>
    <row r="16" spans="1:12" s="1" customFormat="1" ht="31.5">
      <c r="A16" s="22"/>
      <c r="B16" s="23" t="s">
        <v>24</v>
      </c>
      <c r="C16" s="24">
        <v>112092</v>
      </c>
      <c r="D16" s="24">
        <v>91956</v>
      </c>
      <c r="E16" s="24">
        <v>132228</v>
      </c>
      <c r="F16" s="24">
        <v>132228</v>
      </c>
      <c r="G16" s="24">
        <f>SUM(C16:F16)</f>
        <v>468504</v>
      </c>
      <c r="I16" s="21"/>
      <c r="J16" s="21"/>
      <c r="K16" s="21"/>
      <c r="L16" s="21"/>
    </row>
    <row r="17" spans="1:12" s="4" customFormat="1" ht="20.25" customHeight="1">
      <c r="A17" s="14" t="s">
        <v>25</v>
      </c>
      <c r="B17" s="15"/>
      <c r="C17" s="16">
        <f>SUM(C18:C24)</f>
        <v>13707196.4</v>
      </c>
      <c r="D17" s="16">
        <f>SUM(D18:D24)</f>
        <v>14213915</v>
      </c>
      <c r="E17" s="16">
        <f>SUM(E18:E24)</f>
        <v>14310210.5</v>
      </c>
      <c r="F17" s="16">
        <f>SUM(F18:F24)</f>
        <v>15087112.5</v>
      </c>
      <c r="G17" s="16">
        <f>SUM(G18:G24)</f>
        <v>57318434.4</v>
      </c>
      <c r="I17" s="13"/>
      <c r="J17" s="13"/>
      <c r="K17" s="13"/>
      <c r="L17" s="13"/>
    </row>
    <row r="18" spans="1:12" s="1" customFormat="1" ht="15.75">
      <c r="A18" s="17"/>
      <c r="B18" s="18" t="s">
        <v>26</v>
      </c>
      <c r="C18" s="19">
        <f>5437779+C41</f>
        <v>5548816.4</v>
      </c>
      <c r="D18" s="19">
        <f>5566317+D41</f>
        <v>5664452</v>
      </c>
      <c r="E18" s="19">
        <f>5544753+E41</f>
        <v>5638722.5</v>
      </c>
      <c r="F18" s="19">
        <f>5720979+F41</f>
        <v>5903490.5</v>
      </c>
      <c r="G18" s="19">
        <f aca="true" t="shared" si="0" ref="G18:G25">SUM(C18:F18)</f>
        <v>22755481.4</v>
      </c>
      <c r="I18" s="21"/>
      <c r="J18" s="21"/>
      <c r="K18" s="21"/>
      <c r="L18" s="21"/>
    </row>
    <row r="19" spans="1:12" s="1" customFormat="1" ht="15.75">
      <c r="A19" s="17"/>
      <c r="B19" s="18" t="s">
        <v>21</v>
      </c>
      <c r="C19" s="19">
        <v>3621534</v>
      </c>
      <c r="D19" s="19">
        <v>3955077</v>
      </c>
      <c r="E19" s="19">
        <v>4066176</v>
      </c>
      <c r="F19" s="19">
        <v>4303156</v>
      </c>
      <c r="G19" s="19">
        <f t="shared" si="0"/>
        <v>15945943</v>
      </c>
      <c r="I19" s="21"/>
      <c r="J19" s="21"/>
      <c r="K19" s="21"/>
      <c r="L19" s="21"/>
    </row>
    <row r="20" spans="1:12" s="1" customFormat="1" ht="31.5">
      <c r="A20" s="17"/>
      <c r="B20" s="31" t="s">
        <v>27</v>
      </c>
      <c r="C20" s="19">
        <v>977337</v>
      </c>
      <c r="D20" s="19">
        <v>1128069</v>
      </c>
      <c r="E20" s="19">
        <v>1067661</v>
      </c>
      <c r="F20" s="19">
        <v>1067661</v>
      </c>
      <c r="G20" s="19">
        <f t="shared" si="0"/>
        <v>4240728</v>
      </c>
      <c r="I20" s="21"/>
      <c r="J20" s="21"/>
      <c r="K20" s="21"/>
      <c r="L20" s="21"/>
    </row>
    <row r="21" spans="1:12" s="1" customFormat="1" ht="31.5">
      <c r="A21" s="17"/>
      <c r="B21" s="31" t="s">
        <v>28</v>
      </c>
      <c r="C21" s="19">
        <v>700830</v>
      </c>
      <c r="D21" s="19">
        <v>660558</v>
      </c>
      <c r="E21" s="19">
        <v>680694</v>
      </c>
      <c r="F21" s="19">
        <v>700830</v>
      </c>
      <c r="G21" s="19">
        <f t="shared" si="0"/>
        <v>2742912</v>
      </c>
      <c r="I21" s="21"/>
      <c r="J21" s="21"/>
      <c r="K21" s="21"/>
      <c r="L21" s="21"/>
    </row>
    <row r="22" spans="1:12" s="1" customFormat="1" ht="31.5">
      <c r="A22" s="17"/>
      <c r="B22" s="31" t="s">
        <v>29</v>
      </c>
      <c r="C22" s="19">
        <v>1408953</v>
      </c>
      <c r="D22" s="19">
        <v>1466493</v>
      </c>
      <c r="E22" s="19">
        <v>1497555</v>
      </c>
      <c r="F22" s="19">
        <v>1467639</v>
      </c>
      <c r="G22" s="19">
        <f t="shared" si="0"/>
        <v>5840640</v>
      </c>
      <c r="I22" s="21"/>
      <c r="J22" s="21"/>
      <c r="K22" s="21"/>
      <c r="L22" s="21"/>
    </row>
    <row r="23" spans="1:12" s="1" customFormat="1" ht="31.5">
      <c r="A23" s="17"/>
      <c r="B23" s="31" t="s">
        <v>30</v>
      </c>
      <c r="C23" s="19">
        <v>684579</v>
      </c>
      <c r="D23" s="19">
        <v>574119</v>
      </c>
      <c r="E23" s="19">
        <v>594255</v>
      </c>
      <c r="F23" s="19">
        <v>879189</v>
      </c>
      <c r="G23" s="19">
        <f t="shared" si="0"/>
        <v>2732142</v>
      </c>
      <c r="I23" s="21"/>
      <c r="J23" s="21"/>
      <c r="K23" s="21"/>
      <c r="L23" s="21"/>
    </row>
    <row r="24" spans="1:12" s="1" customFormat="1" ht="31.5">
      <c r="A24" s="22"/>
      <c r="B24" s="23" t="s">
        <v>31</v>
      </c>
      <c r="C24" s="19">
        <v>765147</v>
      </c>
      <c r="D24" s="19">
        <v>765147</v>
      </c>
      <c r="E24" s="19">
        <v>765147</v>
      </c>
      <c r="F24" s="19">
        <v>765147</v>
      </c>
      <c r="G24" s="19">
        <f t="shared" si="0"/>
        <v>3060588</v>
      </c>
      <c r="I24" s="21"/>
      <c r="J24" s="21"/>
      <c r="K24" s="21"/>
      <c r="L24" s="21"/>
    </row>
    <row r="25" spans="1:12" s="4" customFormat="1" ht="20.25" customHeight="1">
      <c r="A25" s="32" t="s">
        <v>32</v>
      </c>
      <c r="B25" s="33"/>
      <c r="C25" s="11">
        <v>3059391</v>
      </c>
      <c r="D25" s="11">
        <v>3059391</v>
      </c>
      <c r="E25" s="11">
        <f>3039255+K25</f>
        <v>2842853</v>
      </c>
      <c r="F25" s="11">
        <v>3146127</v>
      </c>
      <c r="G25" s="11">
        <f t="shared" si="0"/>
        <v>12107762</v>
      </c>
      <c r="I25" s="13"/>
      <c r="J25" s="13"/>
      <c r="K25" s="13">
        <f>-40272-20136-120816-15178</f>
        <v>-196402</v>
      </c>
      <c r="L25" s="13"/>
    </row>
    <row r="26" spans="1:12" s="4" customFormat="1" ht="20.25" customHeight="1">
      <c r="A26" s="14" t="s">
        <v>33</v>
      </c>
      <c r="B26" s="15"/>
      <c r="C26" s="16">
        <f>SUM(C27:C31)</f>
        <v>4244280</v>
      </c>
      <c r="D26" s="16">
        <f>SUM(D27:D31)</f>
        <v>4156992</v>
      </c>
      <c r="E26" s="16">
        <f>SUM(E27:E31)</f>
        <v>3779510.2</v>
      </c>
      <c r="F26" s="16">
        <f>SUM(F27:F31)</f>
        <v>4347852</v>
      </c>
      <c r="G26" s="16">
        <f>SUM(G27:G31)</f>
        <v>16528634.2</v>
      </c>
      <c r="I26" s="13"/>
      <c r="J26" s="13"/>
      <c r="K26" s="13"/>
      <c r="L26" s="13"/>
    </row>
    <row r="27" spans="1:12" s="1" customFormat="1" ht="15.75">
      <c r="A27" s="17"/>
      <c r="B27" s="31" t="s">
        <v>34</v>
      </c>
      <c r="C27" s="19">
        <f>1718919+I27</f>
        <v>1698783</v>
      </c>
      <c r="D27" s="19">
        <v>1692039</v>
      </c>
      <c r="E27" s="19">
        <v>1692039</v>
      </c>
      <c r="F27" s="19">
        <v>1692039</v>
      </c>
      <c r="G27" s="19">
        <f>SUM(C27:F27)</f>
        <v>6774900</v>
      </c>
      <c r="I27" s="21">
        <v>-20136</v>
      </c>
      <c r="J27" s="21"/>
      <c r="K27" s="21"/>
      <c r="L27" s="21"/>
    </row>
    <row r="28" spans="1:12" s="1" customFormat="1" ht="31.5">
      <c r="A28" s="17"/>
      <c r="B28" s="31" t="s">
        <v>35</v>
      </c>
      <c r="C28" s="19">
        <v>1250901</v>
      </c>
      <c r="D28" s="19">
        <v>1250901</v>
      </c>
      <c r="E28" s="19">
        <v>1250901</v>
      </c>
      <c r="F28" s="19">
        <f>1260873+L28</f>
        <v>1161741</v>
      </c>
      <c r="G28" s="19">
        <f>SUM(C28:F28)</f>
        <v>4914444</v>
      </c>
      <c r="I28" s="21"/>
      <c r="J28" s="21"/>
      <c r="K28" s="21"/>
      <c r="L28" s="21">
        <v>-99132</v>
      </c>
    </row>
    <row r="29" spans="1:12" s="1" customFormat="1" ht="31.5">
      <c r="A29" s="17"/>
      <c r="B29" s="31" t="s">
        <v>36</v>
      </c>
      <c r="C29" s="19">
        <v>128124</v>
      </c>
      <c r="D29" s="19">
        <v>128124</v>
      </c>
      <c r="E29" s="19">
        <v>128124</v>
      </c>
      <c r="F29" s="19">
        <v>128124</v>
      </c>
      <c r="G29" s="19">
        <f>SUM(C29:F29)</f>
        <v>512496</v>
      </c>
      <c r="I29" s="21"/>
      <c r="J29" s="21"/>
      <c r="K29" s="21"/>
      <c r="L29" s="21"/>
    </row>
    <row r="30" spans="1:12" s="1" customFormat="1" ht="31.5">
      <c r="A30" s="17"/>
      <c r="B30" s="31" t="s">
        <v>37</v>
      </c>
      <c r="C30" s="19">
        <v>445284</v>
      </c>
      <c r="D30" s="19">
        <v>445284</v>
      </c>
      <c r="E30" s="34">
        <f>495808+K30</f>
        <v>-12741.799999999988</v>
      </c>
      <c r="F30" s="19">
        <v>644760</v>
      </c>
      <c r="G30" s="19">
        <f>SUM(C30:F30)</f>
        <v>1522586.2</v>
      </c>
      <c r="I30" s="21"/>
      <c r="J30" s="21"/>
      <c r="K30" s="21">
        <f>-47043.8-461506</f>
        <v>-508549.8</v>
      </c>
      <c r="L30" s="21"/>
    </row>
    <row r="31" spans="1:12" s="4" customFormat="1" ht="30.75" customHeight="1">
      <c r="A31" s="32"/>
      <c r="B31" s="23" t="s">
        <v>38</v>
      </c>
      <c r="C31" s="24">
        <v>721188</v>
      </c>
      <c r="D31" s="24">
        <f>721188+J31</f>
        <v>640644</v>
      </c>
      <c r="E31" s="24">
        <v>721188</v>
      </c>
      <c r="F31" s="24">
        <v>721188</v>
      </c>
      <c r="G31" s="24">
        <f>SUM(C31:F31)</f>
        <v>2804208</v>
      </c>
      <c r="I31" s="13"/>
      <c r="J31" s="13">
        <v>-80544</v>
      </c>
      <c r="K31" s="13"/>
      <c r="L31" s="13"/>
    </row>
    <row r="32" spans="1:12" s="1" customFormat="1" ht="30.75" customHeight="1">
      <c r="A32" s="74" t="s">
        <v>39</v>
      </c>
      <c r="B32" s="75"/>
      <c r="C32" s="35">
        <f>SUM(C33:C36)</f>
        <v>2227328</v>
      </c>
      <c r="D32" s="35">
        <f>SUM(D33:D36)</f>
        <v>2488801</v>
      </c>
      <c r="E32" s="35">
        <f>SUM(E33:E36)</f>
        <v>2761572</v>
      </c>
      <c r="F32" s="35">
        <f>SUM(F33:F36)</f>
        <v>2580963</v>
      </c>
      <c r="G32" s="35">
        <f>SUM(G33:G36)</f>
        <v>10058664</v>
      </c>
      <c r="I32" s="21"/>
      <c r="J32" s="21"/>
      <c r="K32" s="21"/>
      <c r="L32" s="21"/>
    </row>
    <row r="33" spans="1:12" s="1" customFormat="1" ht="47.25">
      <c r="A33" s="17"/>
      <c r="B33" s="31" t="s">
        <v>40</v>
      </c>
      <c r="C33" s="19">
        <v>1342431</v>
      </c>
      <c r="D33" s="19">
        <v>1342431</v>
      </c>
      <c r="E33" s="19">
        <v>1457733</v>
      </c>
      <c r="F33" s="19">
        <v>1507524</v>
      </c>
      <c r="G33" s="19">
        <f>SUM(C33:F33)</f>
        <v>5650119</v>
      </c>
      <c r="I33" s="21"/>
      <c r="J33" s="21"/>
      <c r="K33" s="21"/>
      <c r="L33" s="21"/>
    </row>
    <row r="34" spans="1:12" s="1" customFormat="1" ht="31.5">
      <c r="A34" s="17"/>
      <c r="B34" s="31" t="s">
        <v>41</v>
      </c>
      <c r="C34" s="19">
        <v>177192</v>
      </c>
      <c r="D34" s="19">
        <v>414502</v>
      </c>
      <c r="E34" s="19">
        <v>619854</v>
      </c>
      <c r="F34" s="19">
        <v>485220</v>
      </c>
      <c r="G34" s="19">
        <f>SUM(C34:F34)</f>
        <v>1696768</v>
      </c>
      <c r="I34" s="21"/>
      <c r="J34" s="21"/>
      <c r="K34" s="21"/>
      <c r="L34" s="21"/>
    </row>
    <row r="35" spans="1:12" s="1" customFormat="1" ht="15.75">
      <c r="A35" s="17"/>
      <c r="B35" s="31" t="s">
        <v>42</v>
      </c>
      <c r="C35" s="19">
        <v>143649</v>
      </c>
      <c r="D35" s="19">
        <v>143649</v>
      </c>
      <c r="E35" s="19">
        <v>95766</v>
      </c>
      <c r="F35" s="19">
        <v>0</v>
      </c>
      <c r="G35" s="19">
        <f>SUM(C35:F35)</f>
        <v>383064</v>
      </c>
      <c r="I35" s="21"/>
      <c r="J35" s="21"/>
      <c r="K35" s="21"/>
      <c r="L35" s="21"/>
    </row>
    <row r="36" spans="1:12" s="1" customFormat="1" ht="30.75" customHeight="1">
      <c r="A36" s="17"/>
      <c r="B36" s="31" t="s">
        <v>43</v>
      </c>
      <c r="C36" s="19">
        <v>564056</v>
      </c>
      <c r="D36" s="19">
        <v>588219</v>
      </c>
      <c r="E36" s="19">
        <v>588219</v>
      </c>
      <c r="F36" s="19">
        <v>588219</v>
      </c>
      <c r="G36" s="19">
        <f>SUM(C36:F36)</f>
        <v>2328713</v>
      </c>
      <c r="I36" s="21"/>
      <c r="J36" s="21"/>
      <c r="K36" s="21"/>
      <c r="L36" s="21"/>
    </row>
    <row r="37" spans="1:13" ht="15.75">
      <c r="A37" s="65" t="s">
        <v>44</v>
      </c>
      <c r="B37" s="66"/>
      <c r="C37" s="11">
        <f>+C6+C7+C11+C25+C26+C17+C32</f>
        <v>66248021</v>
      </c>
      <c r="D37" s="11">
        <f>+D6+D7+D11+D25+D26+D17+D32</f>
        <v>67885457.2</v>
      </c>
      <c r="E37" s="11">
        <f>+E6+E7+E11+E25+E26+E17+E32</f>
        <v>67858373.2</v>
      </c>
      <c r="F37" s="11">
        <f>+F6+F7+F11+F25+F26+F17+F32</f>
        <v>71399923</v>
      </c>
      <c r="G37" s="11">
        <f>+G6+G7+G11+G25+G26+G17+G32</f>
        <v>273391774.4</v>
      </c>
      <c r="I37" s="36">
        <f>SUM(I6:I36)</f>
        <v>-20136</v>
      </c>
      <c r="J37" s="36">
        <f>SUM(J6:J36)</f>
        <v>-80544</v>
      </c>
      <c r="K37" s="36">
        <f>SUM(K6:K36)</f>
        <v>-745223.8</v>
      </c>
      <c r="L37" s="36">
        <f>SUM(L6:L36)</f>
        <v>-268302</v>
      </c>
      <c r="M37" s="37">
        <f>SUM(I37:L37)</f>
        <v>-1114205.8</v>
      </c>
    </row>
    <row r="39" spans="3:7" ht="16.5" hidden="1">
      <c r="C39" s="63" t="s">
        <v>45</v>
      </c>
      <c r="D39" s="63"/>
      <c r="G39" s="40"/>
    </row>
    <row r="40" spans="2:7" ht="15.75" hidden="1">
      <c r="B40" s="41" t="s">
        <v>46</v>
      </c>
      <c r="C40" s="38">
        <v>111292.59999999999</v>
      </c>
      <c r="D40" s="39">
        <v>116799.2</v>
      </c>
      <c r="E40" s="39">
        <v>125410.5</v>
      </c>
      <c r="F40" s="39">
        <v>231343.5</v>
      </c>
      <c r="G40" s="42"/>
    </row>
    <row r="41" spans="2:7" ht="15.75" hidden="1">
      <c r="B41" s="43" t="s">
        <v>47</v>
      </c>
      <c r="C41" s="44">
        <v>111037.4</v>
      </c>
      <c r="D41" s="45">
        <v>98135</v>
      </c>
      <c r="E41" s="45">
        <v>93969.5</v>
      </c>
      <c r="F41" s="45">
        <v>182511.5</v>
      </c>
      <c r="G41" s="45"/>
    </row>
    <row r="42" spans="3:7" ht="15.75" hidden="1">
      <c r="C42" s="38">
        <f>SUM(C40:C41)</f>
        <v>222330</v>
      </c>
      <c r="D42" s="39">
        <f>SUM(D40:D41)</f>
        <v>214934.2</v>
      </c>
      <c r="E42" s="39">
        <f>SUM(E40:E41)</f>
        <v>219380</v>
      </c>
      <c r="F42" s="39">
        <f>SUM(F40:F41)</f>
        <v>413855</v>
      </c>
      <c r="G42" s="39">
        <f>SUM(C42:F42)</f>
        <v>1070499.2</v>
      </c>
    </row>
    <row r="43" ht="15.75" hidden="1"/>
    <row r="44" spans="2:7" ht="16.5" hidden="1">
      <c r="B44" s="46" t="s">
        <v>48</v>
      </c>
      <c r="C44" s="47">
        <f>C37-C42-C15</f>
        <v>64883155</v>
      </c>
      <c r="D44" s="47">
        <f>D37-D42-D15</f>
        <v>65956719</v>
      </c>
      <c r="E44" s="47">
        <f>E37-E42-E15</f>
        <v>65925189.2</v>
      </c>
      <c r="F44" s="47">
        <f>F37-F42-F15</f>
        <v>68721132</v>
      </c>
      <c r="G44" s="47">
        <f>G37-G42-G15</f>
        <v>265486195.2</v>
      </c>
    </row>
  </sheetData>
  <sheetProtection/>
  <mergeCells count="8">
    <mergeCell ref="A1:G1"/>
    <mergeCell ref="A2:G2"/>
    <mergeCell ref="C39:D39"/>
    <mergeCell ref="I4:L4"/>
    <mergeCell ref="A37:B37"/>
    <mergeCell ref="C4:G4"/>
    <mergeCell ref="A4:B5"/>
    <mergeCell ref="A32:B32"/>
  </mergeCells>
  <printOptions horizontalCentered="1"/>
  <pageMargins left="0.2755905511811024" right="0.31496062992125984" top="0.6692913385826772" bottom="0.2755905511811024" header="0.2362204724409449" footer="0.2362204724409449"/>
  <pageSetup horizontalDpi="600" verticalDpi="600" orientation="portrait" paperSize="9" scale="85" r:id="rId1"/>
  <ignoredErrors>
    <ignoredError sqref="G32 G7 G11 G26 G17" formula="1"/>
    <ignoredError sqref="D17:F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0" sqref="A10"/>
    </sheetView>
  </sheetViews>
  <sheetFormatPr defaultColWidth="9.00390625" defaultRowHeight="16.5"/>
  <cols>
    <col min="1" max="1" width="27.375" style="59" customWidth="1"/>
    <col min="2" max="2" width="14.75390625" style="59" customWidth="1"/>
    <col min="3" max="4" width="14.625" style="59" customWidth="1"/>
    <col min="5" max="5" width="14.625" style="60" customWidth="1"/>
    <col min="6" max="6" width="14.625" style="48" customWidth="1"/>
    <col min="7" max="7" width="1.12109375" style="48" customWidth="1"/>
    <col min="8" max="11" width="12.00390625" style="48" customWidth="1"/>
    <col min="12" max="12" width="13.00390625" style="48" customWidth="1"/>
    <col min="13" max="16384" width="9.00390625" style="48" customWidth="1"/>
  </cols>
  <sheetData>
    <row r="1" spans="1:6" ht="16.5">
      <c r="A1" s="76" t="s">
        <v>49</v>
      </c>
      <c r="B1" s="76"/>
      <c r="C1" s="76"/>
      <c r="D1" s="76"/>
      <c r="E1" s="76"/>
      <c r="F1" s="76"/>
    </row>
    <row r="2" spans="1:6" ht="16.5">
      <c r="A2" s="76" t="s">
        <v>4</v>
      </c>
      <c r="B2" s="76"/>
      <c r="C2" s="76"/>
      <c r="D2" s="76"/>
      <c r="E2" s="76"/>
      <c r="F2" s="76"/>
    </row>
    <row r="3" spans="1:6" ht="16.5">
      <c r="A3" s="49"/>
      <c r="B3" s="49"/>
      <c r="C3" s="49"/>
      <c r="D3" s="49"/>
      <c r="E3" s="50"/>
      <c r="F3" s="1"/>
    </row>
    <row r="4" spans="1:6" ht="18" customHeight="1">
      <c r="A4" s="51" t="s">
        <v>5</v>
      </c>
      <c r="B4" s="51" t="s">
        <v>8</v>
      </c>
      <c r="C4" s="51" t="s">
        <v>9</v>
      </c>
      <c r="D4" s="51" t="s">
        <v>10</v>
      </c>
      <c r="E4" s="52" t="s">
        <v>11</v>
      </c>
      <c r="F4" s="53" t="s">
        <v>50</v>
      </c>
    </row>
    <row r="5" spans="1:6" ht="30.75" customHeight="1">
      <c r="A5" s="54" t="s">
        <v>15</v>
      </c>
      <c r="B5" s="55">
        <v>259595</v>
      </c>
      <c r="C5" s="55">
        <v>901310.2</v>
      </c>
      <c r="D5" s="55">
        <v>943420.3</v>
      </c>
      <c r="E5" s="56">
        <v>2299450</v>
      </c>
      <c r="F5" s="57">
        <v>4403775.5</v>
      </c>
    </row>
    <row r="6" spans="1:6" ht="30" customHeight="1">
      <c r="A6" s="54" t="s">
        <v>51</v>
      </c>
      <c r="B6" s="55">
        <v>370730</v>
      </c>
      <c r="C6" s="55">
        <v>2172319.1</v>
      </c>
      <c r="D6" s="55">
        <v>927483.4</v>
      </c>
      <c r="E6" s="56">
        <v>891976.3</v>
      </c>
      <c r="F6" s="57">
        <v>4362508.8</v>
      </c>
    </row>
    <row r="7" spans="1:6" ht="30" customHeight="1">
      <c r="A7" s="54" t="s">
        <v>52</v>
      </c>
      <c r="B7" s="55">
        <v>330395</v>
      </c>
      <c r="C7" s="55">
        <v>498672.5</v>
      </c>
      <c r="D7" s="55">
        <v>392740</v>
      </c>
      <c r="E7" s="56">
        <v>3817579.7</v>
      </c>
      <c r="F7" s="57">
        <v>5039387.2</v>
      </c>
    </row>
    <row r="8" spans="1:6" ht="28.5" customHeight="1">
      <c r="A8" s="54" t="s">
        <v>53</v>
      </c>
      <c r="B8" s="55">
        <v>441550</v>
      </c>
      <c r="C8" s="55">
        <v>523575.1</v>
      </c>
      <c r="D8" s="55">
        <v>441588</v>
      </c>
      <c r="E8" s="56">
        <v>1455014.5</v>
      </c>
      <c r="F8" s="57">
        <v>2861727.6</v>
      </c>
    </row>
    <row r="9" spans="1:6" ht="36.75" customHeight="1">
      <c r="A9" s="54" t="s">
        <v>54</v>
      </c>
      <c r="B9" s="55">
        <v>158000</v>
      </c>
      <c r="C9" s="55">
        <v>786962</v>
      </c>
      <c r="D9" s="55">
        <v>834848.5</v>
      </c>
      <c r="E9" s="56">
        <v>2115532</v>
      </c>
      <c r="F9" s="57">
        <v>3895342.5</v>
      </c>
    </row>
    <row r="10" spans="1:6" ht="30" customHeight="1">
      <c r="A10" s="54" t="s">
        <v>55</v>
      </c>
      <c r="B10" s="55">
        <v>1129466</v>
      </c>
      <c r="C10" s="55">
        <v>1321680.5</v>
      </c>
      <c r="D10" s="55">
        <v>799328</v>
      </c>
      <c r="E10" s="56">
        <v>1838596.1</v>
      </c>
      <c r="F10" s="57">
        <v>5089070.6</v>
      </c>
    </row>
    <row r="11" spans="1:6" ht="18" customHeight="1">
      <c r="A11" s="54" t="s">
        <v>56</v>
      </c>
      <c r="B11" s="55">
        <v>1185509</v>
      </c>
      <c r="C11" s="55">
        <v>783878.2</v>
      </c>
      <c r="D11" s="55">
        <v>706188</v>
      </c>
      <c r="E11" s="56">
        <v>715523.3</v>
      </c>
      <c r="F11" s="58">
        <v>3391098.5</v>
      </c>
    </row>
    <row r="12" spans="1:6" ht="18" customHeight="1">
      <c r="A12" s="51" t="s">
        <v>12</v>
      </c>
      <c r="B12" s="55">
        <v>3875245</v>
      </c>
      <c r="C12" s="55">
        <v>6988397.600000001</v>
      </c>
      <c r="D12" s="55">
        <v>5045596.2</v>
      </c>
      <c r="E12" s="56">
        <v>13133671.9</v>
      </c>
      <c r="F12" s="55">
        <v>29042910.700000003</v>
      </c>
    </row>
  </sheetData>
  <sheetProtection/>
  <mergeCells count="2">
    <mergeCell ref="A2:F2"/>
    <mergeCell ref="A1:F1"/>
  </mergeCells>
  <printOptions horizontalCentered="1"/>
  <pageMargins left="0.17" right="0.1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</dc:creator>
  <cp:keywords/>
  <dc:description/>
  <cp:lastModifiedBy>Lam</cp:lastModifiedBy>
  <cp:lastPrinted>2009-04-27T08:09:18Z</cp:lastPrinted>
  <dcterms:created xsi:type="dcterms:W3CDTF">2009-04-27T07:20:40Z</dcterms:created>
  <dcterms:modified xsi:type="dcterms:W3CDTF">2009-04-27T08:09:34Z</dcterms:modified>
  <cp:category/>
  <cp:version/>
  <cp:contentType/>
  <cp:contentStatus/>
</cp:coreProperties>
</file>